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\\adb.intra.admin.ch\Innosuisse$\Org\WTT_IP\Int_Prog\820 KDT\Calls\Call 2023\Ausschreibungsunterlage\"/>
    </mc:Choice>
  </mc:AlternateContent>
  <xr:revisionPtr revIDLastSave="0" documentId="13_ncr:1_{DC5332ED-C59F-4CD2-9A05-2247F3CC6565}" xr6:coauthVersionLast="47" xr6:coauthVersionMax="47" xr10:uidLastSave="{00000000-0000-0000-0000-000000000000}"/>
  <bookViews>
    <workbookView xWindow="28680" yWindow="-120" windowWidth="29040" windowHeight="15840" tabRatio="738" xr2:uid="{00000000-000D-0000-FFFF-FFFF00000000}"/>
  </bookViews>
  <sheets>
    <sheet name="KDT Calls 2023 Swiss Annex C" sheetId="1" r:id="rId1"/>
    <sheet name="Eligibility checks" sheetId="17" state="hidden" r:id="rId2"/>
    <sheet name="Ref" sheetId="19" state="hidden" r:id="rId3"/>
  </sheets>
  <externalReferences>
    <externalReference r:id="rId4"/>
    <externalReference r:id="rId5"/>
  </externalReferences>
  <definedNames>
    <definedName name="_xlnm._FilterDatabase" localSheetId="0" hidden="1">'KDT Calls 2023 Swiss Annex C'!$C$13:$C$22</definedName>
    <definedName name="ca">'KDT Calls 2023 Swiss Annex C'!#REF!</definedName>
    <definedName name="cat">'KDT Calls 2023 Swiss Annex C'!#REF!</definedName>
    <definedName name="categ">'KDT Calls 2023 Swiss Annex C'!$AH$27:$AH$45</definedName>
    <definedName name="Categories">#REF!</definedName>
    <definedName name="Category">'KDT Calls 2023 Swiss Annex C'!#REF!</definedName>
    <definedName name="CHE_999.999.99_xx" localSheetId="1">'[1]Institution a'!$C$27</definedName>
    <definedName name="CHE_999.999.99_xx">#REF!</definedName>
    <definedName name="_xlnm.Print_Area" localSheetId="1">'Eligibility checks'!$A$1:$Z$91</definedName>
    <definedName name="function">#REF!</definedName>
    <definedName name="role">'KDT Calls 2023 Swiss Annex C'!#REF!</definedName>
    <definedName name="SME" localSheetId="1">'[2]National Financial Plan ECSEL'!$B$98:$B$100</definedName>
    <definedName name="S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C14" i="19"/>
  <c r="C13" i="19"/>
  <c r="C12" i="19"/>
  <c r="C11" i="19"/>
  <c r="C10" i="19"/>
  <c r="C9" i="19"/>
  <c r="I16" i="1" l="1"/>
  <c r="I17" i="1"/>
  <c r="I18" i="1"/>
  <c r="I19" i="1"/>
  <c r="I20" i="1"/>
  <c r="I21" i="1"/>
  <c r="I14" i="1"/>
  <c r="I22" i="1"/>
  <c r="I15" i="1"/>
  <c r="G21" i="1" l="1"/>
  <c r="H21" i="1" s="1"/>
  <c r="J21" i="1" s="1"/>
  <c r="K21" i="1" s="1"/>
  <c r="H8" i="17" l="1"/>
  <c r="T8" i="17" s="1"/>
  <c r="H7" i="17"/>
  <c r="T7" i="17" l="1"/>
  <c r="H6" i="17"/>
  <c r="T6" i="17" l="1"/>
  <c r="G8" i="17"/>
  <c r="S8" i="17" l="1"/>
  <c r="G6" i="17"/>
  <c r="S6" i="17" s="1"/>
  <c r="G16" i="1" l="1"/>
  <c r="H16" i="1" s="1"/>
  <c r="J16" i="1" s="1"/>
  <c r="K16" i="1" s="1"/>
  <c r="G19" i="1" l="1"/>
  <c r="H19" i="1" s="1"/>
  <c r="J19" i="1" s="1"/>
  <c r="K19" i="1" s="1"/>
  <c r="G20" i="1"/>
  <c r="H20" i="1" s="1"/>
  <c r="J20" i="1" s="1"/>
  <c r="K20" i="1" s="1"/>
  <c r="G18" i="1" l="1"/>
  <c r="F8" i="17"/>
  <c r="K8" i="17" s="1"/>
  <c r="M8" i="17" s="1"/>
  <c r="O8" i="17" s="1"/>
  <c r="P8" i="17" s="1"/>
  <c r="G15" i="1"/>
  <c r="F6" i="17"/>
  <c r="G7" i="17"/>
  <c r="G17" i="1" l="1"/>
  <c r="H17" i="1" s="1"/>
  <c r="J17" i="1" s="1"/>
  <c r="K17" i="1" s="1"/>
  <c r="G13" i="1"/>
  <c r="R8" i="17"/>
  <c r="U8" i="17" s="1"/>
  <c r="V8" i="17" s="1"/>
  <c r="R7" i="17"/>
  <c r="U7" i="17" s="1"/>
  <c r="F7" i="17"/>
  <c r="K7" i="17" s="1"/>
  <c r="M7" i="17" s="1"/>
  <c r="O7" i="17" s="1"/>
  <c r="P7" i="17" s="1"/>
  <c r="G14" i="1"/>
  <c r="G22" i="1"/>
  <c r="H22" i="1" s="1"/>
  <c r="R6" i="17"/>
  <c r="K6" i="17"/>
  <c r="M6" i="17" s="1"/>
  <c r="O6" i="17" s="1"/>
  <c r="P6" i="17" s="1"/>
  <c r="S7" i="17"/>
  <c r="V7" i="17" l="1"/>
  <c r="X7" i="17" s="1"/>
  <c r="Y7" i="17" s="1"/>
  <c r="Z7" i="17" s="1"/>
  <c r="P11" i="17"/>
  <c r="U6" i="17"/>
  <c r="V6" i="17" s="1"/>
  <c r="X8" i="17"/>
  <c r="Y8" i="17" s="1"/>
  <c r="Z8" i="17" s="1"/>
  <c r="J22" i="1"/>
  <c r="K22" i="1" s="1"/>
  <c r="H15" i="1"/>
  <c r="J15" i="1" s="1"/>
  <c r="K15" i="1" s="1"/>
  <c r="H14" i="1"/>
  <c r="H18" i="1"/>
  <c r="H13" i="1"/>
  <c r="J18" i="1" l="1"/>
  <c r="K18" i="1" s="1"/>
  <c r="V13" i="17"/>
  <c r="V14" i="17"/>
  <c r="X6" i="17"/>
  <c r="Y6" i="17" s="1"/>
  <c r="J14" i="1"/>
  <c r="K14" i="1" s="1"/>
  <c r="J13" i="1"/>
  <c r="K13" i="1" s="1"/>
  <c r="K24" i="1" s="1"/>
  <c r="Y11" i="17" l="1"/>
  <c r="Z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tc={EFA4B98E-FC63-4D43-B9A5-E49480AF5E57}</author>
  </authors>
  <commentList>
    <comment ref="R1" authorId="0" shapeId="0" xr:uid="{EFA4B98E-FC63-4D43-B9A5-E49480AF5E57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1.06 CHF per EUR</t>
        </r>
      </text>
    </comment>
  </commentList>
</comments>
</file>

<file path=xl/sharedStrings.xml><?xml version="1.0" encoding="utf-8"?>
<sst xmlns="http://schemas.openxmlformats.org/spreadsheetml/2006/main" count="138" uniqueCount="108">
  <si>
    <t>Country</t>
  </si>
  <si>
    <t>Direct personnel costs/€</t>
  </si>
  <si>
    <t>Other direct costs/€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</si>
  <si>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</si>
  <si>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</si>
  <si>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</si>
  <si>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</si>
  <si>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</si>
  <si>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</si>
  <si>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</si>
  <si>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</si>
  <si>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</si>
  <si>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</si>
  <si>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</si>
  <si>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</si>
  <si>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</si>
  <si>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</si>
  <si>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</si>
  <si>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</si>
  <si>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</si>
  <si>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</si>
  <si>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…</t>
  </si>
  <si>
    <t>IND</t>
  </si>
  <si>
    <t>PRO</t>
  </si>
  <si>
    <t>SME</t>
  </si>
  <si>
    <r>
      <t>CH institutional category according to ECSEL call:</t>
    </r>
    <r>
      <rPr>
        <b/>
        <sz val="11"/>
        <color rgb="FFFF0000"/>
        <rFont val="Calibri"/>
        <family val="2"/>
        <scheme val="minor"/>
      </rPr>
      <t xml:space="preserve"> IND - SME or public research organisation (PRO)</t>
    </r>
    <r>
      <rPr>
        <b/>
        <sz val="11"/>
        <color theme="1"/>
        <rFont val="Calibri"/>
        <family val="2"/>
        <scheme val="minor"/>
      </rPr>
      <t>:</t>
    </r>
  </si>
  <si>
    <t>Part C</t>
  </si>
  <si>
    <t>The “JU Grant” table</t>
  </si>
  <si>
    <t>The “National Grant” table</t>
  </si>
  <si>
    <t>Not applicable</t>
  </si>
  <si>
    <t>EU-Grant</t>
  </si>
  <si>
    <t>15% from L</t>
  </si>
  <si>
    <t>CH-GRANT</t>
  </si>
  <si>
    <t>I</t>
  </si>
  <si>
    <t xml:space="preserve">Participating Swiss Institution </t>
  </si>
  <si>
    <t>Org type</t>
  </si>
  <si>
    <t>Direct costs of subcontracting /€</t>
  </si>
  <si>
    <t>Direct costs of Providing
Financial support to third
parties/€</t>
  </si>
  <si>
    <t>Costs of in-kind Contributions
not used on the beneficiary's
premises/€</t>
  </si>
  <si>
    <t>Indirect Costs/€
(=0.25(A+B-E))</t>
  </si>
  <si>
    <t>Special unit costs covering direct &amp;
indirect costs</t>
  </si>
  <si>
    <t>Total estimated eligible costs/€
(=A+B+C+D+F +G)</t>
  </si>
  <si>
    <t>Reimbursement rate</t>
  </si>
  <si>
    <t>Max. grant / € (=H*I)</t>
  </si>
  <si>
    <t>Requested grant / €</t>
  </si>
  <si>
    <r>
      <t xml:space="preserve">Direct personnel costs/CHF according </t>
    </r>
    <r>
      <rPr>
        <b/>
        <sz val="8"/>
        <color rgb="FFFF0000"/>
        <rFont val="Calibri"/>
        <family val="2"/>
      </rPr>
      <t>Innosuisse</t>
    </r>
    <r>
      <rPr>
        <sz val="8"/>
        <color rgb="FF221F1F"/>
        <rFont val="Calibri"/>
        <family val="2"/>
      </rPr>
      <t xml:space="preserve"> salary rules</t>
    </r>
  </si>
  <si>
    <r>
      <t xml:space="preserve">Other direct costs/CHF (according to </t>
    </r>
    <r>
      <rPr>
        <sz val="8"/>
        <color rgb="FFFF0000"/>
        <rFont val="Calibri"/>
        <family val="2"/>
      </rPr>
      <t>Innosuisse</t>
    </r>
    <r>
      <rPr>
        <sz val="8"/>
        <color rgb="FF221F1F"/>
        <rFont val="Calibri"/>
        <family val="2"/>
      </rPr>
      <t xml:space="preserve"> rules)</t>
    </r>
  </si>
  <si>
    <r>
      <t xml:space="preserve">Direct costs of subcontracting according </t>
    </r>
    <r>
      <rPr>
        <sz val="8"/>
        <color rgb="FFFF0000"/>
        <rFont val="Calibri"/>
        <family val="2"/>
      </rPr>
      <t>Innosuisse</t>
    </r>
    <r>
      <rPr>
        <sz val="8"/>
        <color rgb="FF221F1F"/>
        <rFont val="Calibri"/>
        <family val="2"/>
      </rPr>
      <t xml:space="preserve"> rules /CHF</t>
    </r>
  </si>
  <si>
    <t>Indirect Costs/CHF</t>
  </si>
  <si>
    <t>Total estimated eligible costs/CHF
(=L+M+N+O)</t>
  </si>
  <si>
    <r>
      <t xml:space="preserve">IA or RIA Reimbursement rate according </t>
    </r>
    <r>
      <rPr>
        <sz val="8"/>
        <color rgb="FFFF0000"/>
        <rFont val="Calibri"/>
        <family val="2"/>
      </rPr>
      <t>Innosuisse</t>
    </r>
    <r>
      <rPr>
        <sz val="8"/>
        <color rgb="FF221F1F"/>
        <rFont val="Calibri"/>
        <family val="2"/>
      </rPr>
      <t xml:space="preserve"> rules</t>
    </r>
  </si>
  <si>
    <t>Max. grant / CHF (=R*P)</t>
  </si>
  <si>
    <t>Requested grant / CHF</t>
  </si>
  <si>
    <t>CH</t>
  </si>
  <si>
    <r>
      <t xml:space="preserve">Total EU contribution, </t>
    </r>
    <r>
      <rPr>
        <b/>
        <sz val="11"/>
        <color rgb="FF000000"/>
        <rFont val="Calibri"/>
        <family val="2"/>
      </rPr>
      <t>EUR</t>
    </r>
  </si>
  <si>
    <t>Total National contribution, CHF</t>
  </si>
  <si>
    <t>Share of  SME/Industrial partners</t>
  </si>
  <si>
    <t>Share of academic public research partner</t>
  </si>
  <si>
    <t>Innosuisse rules for Swiss ECSEL participants:</t>
  </si>
  <si>
    <t>Different reimbursement rates between RIA and IA call type!!!</t>
  </si>
  <si>
    <t>Check if in accordance with rules</t>
  </si>
  <si>
    <t>Select if OK</t>
  </si>
  <si>
    <t>Comments:</t>
  </si>
  <si>
    <t>OK?</t>
  </si>
  <si>
    <t>Eligibility check</t>
  </si>
  <si>
    <t>CSEM</t>
  </si>
  <si>
    <t xml:space="preserve">Zoundream </t>
  </si>
  <si>
    <t>Colibrys</t>
  </si>
  <si>
    <t>Employee category</t>
  </si>
  <si>
    <t>IS rate</t>
  </si>
  <si>
    <t>Coti</t>
  </si>
  <si>
    <t>Research assistant, scientific collaborator</t>
  </si>
  <si>
    <t>Technician programmer</t>
  </si>
  <si>
    <t>Postgraduate Assistant</t>
  </si>
  <si>
    <t>Project coordinator</t>
  </si>
  <si>
    <t>Deputy project coordinator</t>
  </si>
  <si>
    <t>Experienced researcher</t>
  </si>
  <si>
    <t>INNOSUISSE part</t>
  </si>
  <si>
    <t>Type</t>
  </si>
  <si>
    <t>RIA rate</t>
  </si>
  <si>
    <t>IA rate</t>
  </si>
  <si>
    <t>DO NOT DELETE TABLE</t>
  </si>
  <si>
    <t xml:space="preserve">Call type (RIA or IA) </t>
  </si>
  <si>
    <t>(A)</t>
  </si>
  <si>
    <t>(B)</t>
  </si>
  <si>
    <t>(D)</t>
  </si>
  <si>
    <t>(F)</t>
  </si>
  <si>
    <t>(G)</t>
  </si>
  <si>
    <t>(H)</t>
  </si>
  <si>
    <t>(E)</t>
  </si>
  <si>
    <t>(C)</t>
  </si>
  <si>
    <t>IA</t>
  </si>
  <si>
    <t>Total Innosuisse requested grant €</t>
  </si>
  <si>
    <t>Summary of the KDT Project Budget and Innosuisse requested grant</t>
  </si>
  <si>
    <r>
      <rPr>
        <b/>
        <sz val="11"/>
        <color theme="1"/>
        <rFont val="Arial"/>
        <family val="2"/>
      </rPr>
      <t>Contact Person</t>
    </r>
    <r>
      <rPr>
        <sz val="11"/>
        <color theme="1"/>
        <rFont val="Arial"/>
        <family val="2"/>
      </rPr>
      <t xml:space="preserve">
Name
Email adress 
Phone number</t>
    </r>
  </si>
  <si>
    <t>Proposal Acronym</t>
  </si>
  <si>
    <t>Proposal Number</t>
  </si>
  <si>
    <r>
      <rPr>
        <b/>
        <sz val="11"/>
        <color theme="1"/>
        <rFont val="Arial"/>
        <family val="2"/>
      </rPr>
      <t>Swiss Project Partner</t>
    </r>
    <r>
      <rPr>
        <sz val="11"/>
        <color theme="1"/>
        <rFont val="Arial"/>
        <family val="2"/>
      </rPr>
      <t xml:space="preserve">
Name of partner organisation</t>
    </r>
  </si>
  <si>
    <t>CHF/Euro Exchange Rate</t>
  </si>
  <si>
    <r>
      <rPr>
        <b/>
        <sz val="11"/>
        <color theme="1"/>
        <rFont val="Arial"/>
        <family val="2"/>
      </rPr>
      <t>Other direct costs</t>
    </r>
    <r>
      <rPr>
        <sz val="11"/>
        <color theme="1"/>
        <rFont val="Arial"/>
        <family val="2"/>
      </rPr>
      <t xml:space="preserve">
in Euro
</t>
    </r>
  </si>
  <si>
    <r>
      <t xml:space="preserve">Direct personnel costs 
</t>
    </r>
    <r>
      <rPr>
        <sz val="11"/>
        <color theme="1"/>
        <rFont val="Arial"/>
        <family val="2"/>
      </rPr>
      <t>in Euro</t>
    </r>
  </si>
  <si>
    <r>
      <rPr>
        <b/>
        <sz val="11"/>
        <color theme="1"/>
        <rFont val="Arial"/>
        <family val="2"/>
      </rPr>
      <t>Direct sub-contracting costs</t>
    </r>
    <r>
      <rPr>
        <sz val="11"/>
        <color theme="1"/>
        <rFont val="Arial"/>
        <family val="2"/>
      </rPr>
      <t xml:space="preserve">
in Euro
</t>
    </r>
  </si>
  <si>
    <r>
      <rPr>
        <b/>
        <sz val="11"/>
        <color theme="1"/>
        <rFont val="Arial"/>
        <family val="2"/>
      </rPr>
      <t>15% Indirect costs</t>
    </r>
    <r>
      <rPr>
        <sz val="11"/>
        <color theme="1"/>
        <rFont val="Arial"/>
        <family val="2"/>
      </rPr>
      <t xml:space="preserve">
in Euro</t>
    </r>
  </si>
  <si>
    <r>
      <rPr>
        <b/>
        <sz val="11"/>
        <color theme="1"/>
        <rFont val="Arial"/>
        <family val="2"/>
      </rPr>
      <t>Total estimated eligible costs</t>
    </r>
    <r>
      <rPr>
        <sz val="11"/>
        <color theme="1"/>
        <rFont val="Arial"/>
        <family val="2"/>
      </rPr>
      <t xml:space="preserve">
(=A+B+C+D) in Euro</t>
    </r>
  </si>
  <si>
    <r>
      <rPr>
        <b/>
        <sz val="11"/>
        <color theme="1"/>
        <rFont val="Arial"/>
        <family val="2"/>
      </rPr>
      <t>Innosuisse reimbursement rate</t>
    </r>
    <r>
      <rPr>
        <sz val="11"/>
        <color theme="1"/>
        <rFont val="Arial"/>
        <family val="2"/>
      </rPr>
      <t xml:space="preserve"> 
%</t>
    </r>
  </si>
  <si>
    <r>
      <rPr>
        <b/>
        <sz val="11"/>
        <color theme="1"/>
        <rFont val="Arial"/>
        <family val="2"/>
      </rPr>
      <t>Max. grant</t>
    </r>
    <r>
      <rPr>
        <sz val="11"/>
        <color theme="1"/>
        <rFont val="Arial"/>
        <family val="2"/>
      </rPr>
      <t xml:space="preserve">
(=E*F)</t>
    </r>
  </si>
  <si>
    <r>
      <rPr>
        <b/>
        <sz val="11"/>
        <color theme="1"/>
        <rFont val="Arial"/>
        <family val="2"/>
      </rPr>
      <t>type of participant</t>
    </r>
    <r>
      <rPr>
        <sz val="11"/>
        <color theme="1"/>
        <rFont val="Arial"/>
        <family val="2"/>
      </rPr>
      <t xml:space="preserve">
PRO (University/other) 
SME (company ≤</t>
    </r>
    <r>
      <rPr>
        <sz val="6.05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250 FTE)</t>
    </r>
    <r>
      <rPr>
        <sz val="11"/>
        <color theme="1"/>
        <rFont val="Arial"/>
        <family val="2"/>
      </rPr>
      <t xml:space="preserve">
IND (company &gt; 250 FTE)</t>
    </r>
  </si>
  <si>
    <r>
      <t xml:space="preserve">Requested grant
</t>
    </r>
    <r>
      <rPr>
        <sz val="11"/>
        <color theme="1"/>
        <rFont val="Arial"/>
        <family val="2"/>
      </rPr>
      <t>in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</si>
</sst>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\ _€_-;\-* #,##0.00\ _€_-;_-* &quot;-&quot;??\ _€_-;_-@_-"/>
    <numFmt numFmtId="165" formatCode="#,##0.0"/>
  </numFmts>
  <fonts count="3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4F81BD"/>
      <name val="Cambria"/>
      <family val="1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221F1F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MT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28"/>
      <color rgb="FF000000"/>
      <name val="Calibri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sz val="6.05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DADA"/>
        <bgColor rgb="FFDADADA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7">
    <xf numFmtId="0" fontId="0" fillId="0" borderId="0" xfId="0"/>
    <xf numFmtId="3" fontId="0" fillId="4" borderId="1" xfId="0" applyNumberFormat="1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10" fillId="0" borderId="0" xfId="6"/>
    <xf numFmtId="0" fontId="11" fillId="0" borderId="0" xfId="6" applyFont="1"/>
    <xf numFmtId="0" fontId="12" fillId="0" borderId="0" xfId="6" applyFont="1"/>
    <xf numFmtId="0" fontId="13" fillId="0" borderId="0" xfId="6" applyFont="1"/>
    <xf numFmtId="0" fontId="14" fillId="0" borderId="0" xfId="6" applyFont="1"/>
    <xf numFmtId="0" fontId="10" fillId="5" borderId="0" xfId="6" applyFill="1"/>
    <xf numFmtId="0" fontId="15" fillId="0" borderId="0" xfId="6" applyFont="1"/>
    <xf numFmtId="0" fontId="13" fillId="7" borderId="0" xfId="6" applyFont="1" applyFill="1"/>
    <xf numFmtId="0" fontId="16" fillId="0" borderId="8" xfId="6" applyFont="1" applyBorder="1" applyAlignment="1">
      <alignment vertical="center" wrapText="1"/>
    </xf>
    <xf numFmtId="0" fontId="16" fillId="7" borderId="8" xfId="6" applyFont="1" applyFill="1" applyBorder="1" applyAlignment="1">
      <alignment vertical="center" wrapText="1"/>
    </xf>
    <xf numFmtId="0" fontId="16" fillId="5" borderId="8" xfId="6" applyFont="1" applyFill="1" applyBorder="1" applyAlignment="1">
      <alignment vertical="center" wrapText="1"/>
    </xf>
    <xf numFmtId="0" fontId="19" fillId="0" borderId="0" xfId="6" applyFont="1"/>
    <xf numFmtId="0" fontId="20" fillId="0" borderId="8" xfId="6" applyFont="1" applyBorder="1"/>
    <xf numFmtId="0" fontId="20" fillId="7" borderId="8" xfId="6" applyFont="1" applyFill="1" applyBorder="1"/>
    <xf numFmtId="9" fontId="20" fillId="0" borderId="8" xfId="6" applyNumberFormat="1" applyFont="1" applyBorder="1"/>
    <xf numFmtId="0" fontId="21" fillId="7" borderId="8" xfId="6" applyFont="1" applyFill="1" applyBorder="1"/>
    <xf numFmtId="9" fontId="22" fillId="0" borderId="8" xfId="6" applyNumberFormat="1" applyFont="1" applyBorder="1"/>
    <xf numFmtId="0" fontId="20" fillId="0" borderId="1" xfId="7" applyFont="1" applyBorder="1"/>
    <xf numFmtId="0" fontId="10" fillId="0" borderId="0" xfId="6" applyAlignment="1">
      <alignment horizontal="right"/>
    </xf>
    <xf numFmtId="0" fontId="21" fillId="0" borderId="0" xfId="6" applyFont="1"/>
    <xf numFmtId="0" fontId="20" fillId="0" borderId="0" xfId="6" applyFont="1"/>
    <xf numFmtId="0" fontId="14" fillId="0" borderId="0" xfId="6" applyFont="1" applyAlignment="1">
      <alignment horizontal="right"/>
    </xf>
    <xf numFmtId="0" fontId="23" fillId="0" borderId="0" xfId="6" applyFont="1"/>
    <xf numFmtId="0" fontId="24" fillId="0" borderId="0" xfId="6" applyFont="1"/>
    <xf numFmtId="0" fontId="25" fillId="0" borderId="0" xfId="6" applyFont="1"/>
    <xf numFmtId="0" fontId="14" fillId="5" borderId="0" xfId="6" applyFont="1" applyFill="1"/>
    <xf numFmtId="0" fontId="26" fillId="0" borderId="0" xfId="6" applyFont="1" applyAlignment="1">
      <alignment horizontal="left" indent="6"/>
    </xf>
    <xf numFmtId="0" fontId="27" fillId="0" borderId="0" xfId="6" applyFont="1"/>
    <xf numFmtId="0" fontId="20" fillId="8" borderId="8" xfId="6" applyFont="1" applyFill="1" applyBorder="1"/>
    <xf numFmtId="0" fontId="21" fillId="8" borderId="8" xfId="6" applyFont="1" applyFill="1" applyBorder="1"/>
    <xf numFmtId="0" fontId="21" fillId="8" borderId="0" xfId="6" applyFont="1" applyFill="1"/>
    <xf numFmtId="3" fontId="20" fillId="0" borderId="8" xfId="6" applyNumberFormat="1" applyFont="1" applyBorder="1"/>
    <xf numFmtId="0" fontId="7" fillId="6" borderId="0" xfId="6" applyFont="1" applyFill="1" applyAlignment="1">
      <alignment horizontal="left" vertical="top"/>
    </xf>
    <xf numFmtId="0" fontId="8" fillId="0" borderId="0" xfId="0" applyFont="1"/>
    <xf numFmtId="43" fontId="0" fillId="0" borderId="0" xfId="5" applyFont="1"/>
    <xf numFmtId="0" fontId="29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0" fillId="0" borderId="0" xfId="0" applyFont="1" applyAlignment="1">
      <alignment horizontal="left" vertical="top"/>
    </xf>
    <xf numFmtId="0" fontId="3" fillId="0" borderId="1" xfId="0" applyFont="1" applyBorder="1"/>
    <xf numFmtId="0" fontId="30" fillId="0" borderId="4" xfId="0" applyFont="1" applyBorder="1" applyAlignment="1">
      <alignment wrapText="1"/>
    </xf>
    <xf numFmtId="9" fontId="3" fillId="0" borderId="1" xfId="0" applyNumberFormat="1" applyFont="1" applyBorder="1"/>
    <xf numFmtId="9" fontId="3" fillId="0" borderId="0" xfId="0" applyNumberFormat="1" applyFont="1"/>
    <xf numFmtId="0" fontId="3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28" fillId="0" borderId="0" xfId="0" applyFont="1"/>
    <xf numFmtId="0" fontId="22" fillId="5" borderId="7" xfId="6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wrapText="1"/>
    </xf>
    <xf numFmtId="9" fontId="32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wrapText="1"/>
    </xf>
    <xf numFmtId="0" fontId="22" fillId="5" borderId="9" xfId="6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wrapText="1"/>
    </xf>
    <xf numFmtId="9" fontId="32" fillId="3" borderId="5" xfId="0" applyNumberFormat="1" applyFont="1" applyFill="1" applyBorder="1" applyAlignment="1">
      <alignment horizontal="center" wrapText="1"/>
    </xf>
    <xf numFmtId="165" fontId="3" fillId="3" borderId="5" xfId="0" applyNumberFormat="1" applyFont="1" applyFill="1" applyBorder="1" applyAlignment="1">
      <alignment wrapText="1"/>
    </xf>
    <xf numFmtId="165" fontId="3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0" fillId="0" borderId="0" xfId="0" applyFont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30" fillId="5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top" wrapText="1"/>
    </xf>
    <xf numFmtId="0" fontId="35" fillId="5" borderId="4" xfId="0" applyFont="1" applyFill="1" applyBorder="1" applyAlignment="1">
      <alignment horizontal="center" wrapText="1"/>
    </xf>
    <xf numFmtId="0" fontId="30" fillId="0" borderId="4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 wrapText="1"/>
    </xf>
    <xf numFmtId="3" fontId="3" fillId="5" borderId="1" xfId="0" applyNumberFormat="1" applyFont="1" applyFill="1" applyBorder="1" applyAlignment="1">
      <alignment wrapText="1"/>
    </xf>
    <xf numFmtId="3" fontId="3" fillId="5" borderId="5" xfId="0" applyNumberFormat="1" applyFont="1" applyFill="1" applyBorder="1" applyAlignment="1">
      <alignment wrapText="1"/>
    </xf>
    <xf numFmtId="165" fontId="3" fillId="5" borderId="1" xfId="0" applyNumberFormat="1" applyFont="1" applyFill="1" applyBorder="1" applyAlignment="1">
      <alignment wrapText="1"/>
    </xf>
    <xf numFmtId="165" fontId="3" fillId="5" borderId="5" xfId="0" applyNumberFormat="1" applyFont="1" applyFill="1" applyBorder="1" applyAlignment="1">
      <alignment wrapText="1"/>
    </xf>
    <xf numFmtId="0" fontId="3" fillId="5" borderId="1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</cellXfs>
  <cellStyles count="11">
    <cellStyle name="Comma 2" xfId="8" xr:uid="{C70A6003-7D1F-4C21-A80A-171C6379B44F}"/>
    <cellStyle name="Comma 2 2" xfId="10" xr:uid="{37C042B8-4071-4F1D-BE2C-96D06B3E8BCA}"/>
    <cellStyle name="Comma 3" xfId="9" xr:uid="{8B0646ED-0918-4CC5-A78C-7E6867C1E5FF}"/>
    <cellStyle name="Komma" xfId="5" builtinId="3"/>
    <cellStyle name="Komma 2" xfId="4" xr:uid="{00000000-0005-0000-0000-000001000000}"/>
    <cellStyle name="Normal 2" xfId="1" xr:uid="{00000000-0005-0000-0000-000002000000}"/>
    <cellStyle name="Normal 2 2" xfId="7" xr:uid="{00000000-0005-0000-0000-000003000000}"/>
    <cellStyle name="Standard" xfId="0" builtinId="0"/>
    <cellStyle name="Standard 2" xfId="2" xr:uid="{00000000-0005-0000-0000-000006000000}"/>
    <cellStyle name="Standard 2 2" xfId="3" xr:uid="{00000000-0005-0000-0000-000007000000}"/>
    <cellStyle name="Standard 3" xfId="6" xr:uid="{00000000-0005-0000-0000-000008000000}"/>
  </cellStyles>
  <dxfs count="0"/>
  <tableStyles count="0" defaultTableStyle="TableStyleMedium2" defaultPivotStyle="PivotStyleLight16"/>
  <colors>
    <mruColors>
      <color rgb="FF9BC2E6"/>
      <color rgb="FFF5B1B3"/>
      <color rgb="FFCBEB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473363</xdr:colOff>
      <xdr:row>2</xdr:row>
      <xdr:rowOff>106315</xdr:rowOff>
    </xdr:from>
    <xdr:to>
      <xdr:col>9</xdr:col>
      <xdr:colOff>924262</xdr:colOff>
      <xdr:row>8</xdr:row>
      <xdr:rowOff>236010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9908" y="602770"/>
          <a:ext cx="6198185" cy="1927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1552575</xdr:colOff>
      <xdr:row>16</xdr:row>
      <xdr:rowOff>95250</xdr:rowOff>
    </xdr:from>
    <xdr:to>
      <xdr:col>20</xdr:col>
      <xdr:colOff>180975</xdr:colOff>
      <xdr:row>32</xdr:row>
      <xdr:rowOff>180975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91625" y="4067175"/>
          <a:ext cx="7343775" cy="32480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374276</xdr:colOff>
      <xdr:row>16</xdr:row>
      <xdr:rowOff>19050</xdr:rowOff>
    </xdr:from>
    <xdr:to>
      <xdr:col>7</xdr:col>
      <xdr:colOff>421901</xdr:colOff>
      <xdr:row>29</xdr:row>
      <xdr:rowOff>180975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276" y="4154021"/>
          <a:ext cx="7084919" cy="2739278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409575</xdr:colOff>
      <xdr:row>29</xdr:row>
      <xdr:rowOff>171450</xdr:rowOff>
    </xdr:from>
    <xdr:to>
      <xdr:col>7</xdr:col>
      <xdr:colOff>466725</xdr:colOff>
      <xdr:row>39</xdr:row>
      <xdr:rowOff>57150</xdr:rowOff>
    </xdr:to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9575" y="6705600"/>
          <a:ext cx="7115175" cy="1885950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9525</xdr:colOff>
      <xdr:row>32</xdr:row>
      <xdr:rowOff>161925</xdr:rowOff>
    </xdr:from>
    <xdr:to>
      <xdr:col>20</xdr:col>
      <xdr:colOff>371475</xdr:colOff>
      <xdr:row>55</xdr:row>
      <xdr:rowOff>9525</xdr:rowOff>
    </xdr:to>
    <xdr:pic>
      <xdr:nvPicPr>
        <xdr:cNvPr id="5" name="image8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201150" y="7296150"/>
          <a:ext cx="7524750" cy="44481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381000</xdr:colOff>
      <xdr:row>44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58525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381000</xdr:colOff>
      <xdr:row>44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58525" cy="9667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1098097</xdr:colOff>
      <xdr:row>55</xdr:row>
      <xdr:rowOff>180974</xdr:rowOff>
    </xdr:from>
    <xdr:to>
      <xdr:col>20</xdr:col>
      <xdr:colOff>149679</xdr:colOff>
      <xdr:row>90</xdr:row>
      <xdr:rowOff>66674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80740" y="12236903"/>
          <a:ext cx="7556046" cy="702945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40</xdr:row>
      <xdr:rowOff>38100</xdr:rowOff>
    </xdr:from>
    <xdr:to>
      <xdr:col>8</xdr:col>
      <xdr:colOff>981075</xdr:colOff>
      <xdr:row>51</xdr:row>
      <xdr:rowOff>38100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133350" y="8574881"/>
          <a:ext cx="9321800" cy="2226469"/>
          <a:chOff x="133350" y="8772525"/>
          <a:chExt cx="9915525" cy="2200275"/>
        </a:xfrm>
      </xdr:grpSpPr>
      <xdr:pic>
        <xdr:nvPicPr>
          <xdr:cNvPr id="10" name="image6.png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152400" y="8772525"/>
            <a:ext cx="9896475" cy="2200275"/>
          </a:xfrm>
          <a:prstGeom prst="rect">
            <a:avLst/>
          </a:prstGeom>
          <a:noFill/>
        </xdr:spPr>
      </xdr:pic>
      <xdr:sp macro="" textlink="">
        <xdr:nvSpPr>
          <xdr:cNvPr id="11" name="Rechteck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133350" y="9458325"/>
            <a:ext cx="3971925" cy="2190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12" name="Rechteck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600075" y="9867900"/>
            <a:ext cx="1152526" cy="27622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13" name="Rechteck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09550" y="10106025"/>
            <a:ext cx="1152526" cy="27622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35</xdr:row>
          <xdr:rowOff>133350</xdr:rowOff>
        </xdr:from>
        <xdr:to>
          <xdr:col>24</xdr:col>
          <xdr:colOff>476250</xdr:colOff>
          <xdr:row>37</xdr:row>
          <xdr:rowOff>95250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38</xdr:row>
          <xdr:rowOff>190500</xdr:rowOff>
        </xdr:from>
        <xdr:to>
          <xdr:col>24</xdr:col>
          <xdr:colOff>38100</xdr:colOff>
          <xdr:row>40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41</xdr:row>
          <xdr:rowOff>184150</xdr:rowOff>
        </xdr:from>
        <xdr:to>
          <xdr:col>24</xdr:col>
          <xdr:colOff>69850</xdr:colOff>
          <xdr:row>42</xdr:row>
          <xdr:rowOff>190500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184150</xdr:colOff>
          <xdr:row>46</xdr:row>
          <xdr:rowOff>184150</xdr:rowOff>
        </xdr:from>
        <xdr:to>
          <xdr:col>24</xdr:col>
          <xdr:colOff>57150</xdr:colOff>
          <xdr:row>47</xdr:row>
          <xdr:rowOff>190500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52</xdr:row>
          <xdr:rowOff>0</xdr:rowOff>
        </xdr:from>
        <xdr:to>
          <xdr:col>24</xdr:col>
          <xdr:colOff>38100</xdr:colOff>
          <xdr:row>53</xdr:row>
          <xdr:rowOff>19050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62</xdr:row>
          <xdr:rowOff>0</xdr:rowOff>
        </xdr:from>
        <xdr:to>
          <xdr:col>24</xdr:col>
          <xdr:colOff>19050</xdr:colOff>
          <xdr:row>63</xdr:row>
          <xdr:rowOff>19050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146050</xdr:colOff>
          <xdr:row>73</xdr:row>
          <xdr:rowOff>19050</xdr:rowOff>
        </xdr:from>
        <xdr:to>
          <xdr:col>24</xdr:col>
          <xdr:colOff>19050</xdr:colOff>
          <xdr:row>74</xdr:row>
          <xdr:rowOff>19050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76</xdr:row>
          <xdr:rowOff>184150</xdr:rowOff>
        </xdr:from>
        <xdr:to>
          <xdr:col>24</xdr:col>
          <xdr:colOff>19050</xdr:colOff>
          <xdr:row>77</xdr:row>
          <xdr:rowOff>190500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84</xdr:row>
          <xdr:rowOff>19050</xdr:rowOff>
        </xdr:from>
        <xdr:to>
          <xdr:col>24</xdr:col>
          <xdr:colOff>19050</xdr:colOff>
          <xdr:row>85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Done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481853</xdr:colOff>
      <xdr:row>60</xdr:row>
      <xdr:rowOff>65635</xdr:rowOff>
    </xdr:from>
    <xdr:to>
      <xdr:col>16</xdr:col>
      <xdr:colOff>40821</xdr:colOff>
      <xdr:row>61</xdr:row>
      <xdr:rowOff>95249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612746" y="13142099"/>
          <a:ext cx="974111" cy="23372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de-CH" sz="1100"/>
            <a:t>(1850h</a:t>
          </a:r>
          <a:r>
            <a:rPr lang="de-CH" sz="1100" baseline="0"/>
            <a:t> per year)</a:t>
          </a:r>
          <a:endParaRPr lang="de-C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WTT_IP/Int_Prog/700%20ECSEL/ECSEL%20Call%202019/CH%20Eligibility%20and%20budget%20templates/National%20and%20EU%20budget_SWISS_Partn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Int_Zusammenarbeit/Eureka/300%20FINANZEN/330%20IKS/ECSEL%20Financial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tion a"/>
      <sheetName val="Institution b"/>
      <sheetName val="Institution c"/>
      <sheetName val="Costing"/>
    </sheetNames>
    <sheetDataSet>
      <sheetData sheetId="0">
        <row r="27">
          <cell r="C27" t="str">
            <v>PRO</v>
          </cell>
        </row>
      </sheetData>
      <sheetData sheetId="1">
        <row r="26">
          <cell r="C26" t="str">
            <v>IND</v>
          </cell>
        </row>
      </sheetData>
      <sheetData sheetId="2">
        <row r="26">
          <cell r="C26" t="str">
            <v>IND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Financial Plan ECSEL"/>
      <sheetName val="Direct Personnel Cost"/>
      <sheetName val="Other Direct Costs"/>
      <sheetName val="Subcontracting"/>
      <sheetName val="Summary "/>
    </sheetNames>
    <sheetDataSet>
      <sheetData sheetId="0">
        <row r="98">
          <cell r="B98" t="str">
            <v>SME</v>
          </cell>
        </row>
        <row r="99">
          <cell r="B99" t="str">
            <v>IND</v>
          </cell>
        </row>
        <row r="100">
          <cell r="B100" t="str">
            <v>PRO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ENDRICKS Nicholas" id="{13579794-CEFD-4462-9871-5539868E7205}" userId="S::nicholas.hendricks@csem.ch::5a6449b1-d423-48dd-9afe-a0a87fdcc5e1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1" dT="2020-04-27T12:08:17.30" personId="{13579794-CEFD-4462-9871-5539868E7205}" id="{EFA4B98E-FC63-4D43-B9A5-E49480AF5E57}">
    <text>1.06 CHF per EUR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C2E6"/>
    <pageSetUpPr fitToPage="1"/>
  </sheetPr>
  <dimension ref="A2:U60"/>
  <sheetViews>
    <sheetView tabSelected="1" zoomScale="70" zoomScaleNormal="70" zoomScalePageLayoutView="70" workbookViewId="0">
      <selection activeCell="B5" sqref="B5"/>
    </sheetView>
  </sheetViews>
  <sheetFormatPr baseColWidth="10" defaultColWidth="11.453125" defaultRowHeight="14"/>
  <cols>
    <col min="1" max="2" width="41.26953125" style="39" customWidth="1"/>
    <col min="3" max="3" width="31.54296875" style="39" customWidth="1"/>
    <col min="4" max="4" width="14.453125" style="39" customWidth="1"/>
    <col min="5" max="5" width="10.7265625" style="39"/>
    <col min="6" max="7" width="14.26953125" style="39" customWidth="1"/>
    <col min="8" max="8" width="21" style="39" customWidth="1"/>
    <col min="9" max="9" width="22.26953125" style="39" customWidth="1"/>
    <col min="10" max="10" width="21.26953125" style="39" customWidth="1"/>
    <col min="11" max="11" width="14" style="39" customWidth="1"/>
    <col min="12" max="12" width="18.26953125" style="39" customWidth="1"/>
    <col min="13" max="13" width="14.26953125" style="39" customWidth="1"/>
    <col min="14" max="15" width="0" style="39" hidden="1" customWidth="1"/>
    <col min="16" max="17" width="0" style="40" hidden="1" customWidth="1"/>
    <col min="18" max="16384" width="11.453125" style="40"/>
  </cols>
  <sheetData>
    <row r="2" spans="1:21" ht="25">
      <c r="A2" s="38" t="s">
        <v>93</v>
      </c>
      <c r="B2" s="38"/>
    </row>
    <row r="3" spans="1:21" ht="24" customHeight="1">
      <c r="C3" s="41"/>
      <c r="N3" s="59" t="s">
        <v>81</v>
      </c>
      <c r="O3" s="59"/>
      <c r="P3" s="59"/>
      <c r="Q3" s="59"/>
    </row>
    <row r="4" spans="1:21" ht="24" customHeight="1" thickBot="1">
      <c r="A4" s="42"/>
      <c r="B4" s="42"/>
      <c r="C4" s="41"/>
      <c r="N4" s="43" t="s">
        <v>78</v>
      </c>
      <c r="O4" s="43" t="s">
        <v>78</v>
      </c>
      <c r="P4" s="43" t="s">
        <v>79</v>
      </c>
      <c r="Q4" s="43" t="s">
        <v>80</v>
      </c>
    </row>
    <row r="5" spans="1:21" ht="24" customHeight="1" thickBot="1">
      <c r="A5" s="66" t="s">
        <v>82</v>
      </c>
      <c r="N5" s="43" t="s">
        <v>23</v>
      </c>
      <c r="O5" s="43" t="s">
        <v>23</v>
      </c>
      <c r="P5" s="45">
        <v>0.35</v>
      </c>
      <c r="Q5" s="45">
        <v>0.35</v>
      </c>
      <c r="U5" s="46"/>
    </row>
    <row r="6" spans="1:21" ht="24" customHeight="1" thickBot="1">
      <c r="A6" s="65" t="s">
        <v>91</v>
      </c>
      <c r="C6" s="41"/>
      <c r="N6" s="43" t="s">
        <v>24</v>
      </c>
      <c r="O6" s="43" t="s">
        <v>24</v>
      </c>
      <c r="P6" s="45">
        <v>0.35</v>
      </c>
      <c r="Q6" s="45">
        <v>0.3</v>
      </c>
    </row>
    <row r="7" spans="1:21" ht="24" customHeight="1" thickBot="1">
      <c r="A7" s="44" t="s">
        <v>95</v>
      </c>
      <c r="B7" s="63"/>
      <c r="C7" s="41"/>
      <c r="N7" s="43" t="s">
        <v>22</v>
      </c>
      <c r="O7" s="43" t="s">
        <v>22</v>
      </c>
      <c r="P7" s="45">
        <v>0.1</v>
      </c>
      <c r="Q7" s="45">
        <v>0.1</v>
      </c>
    </row>
    <row r="8" spans="1:21" ht="24" customHeight="1" thickBot="1">
      <c r="A8" s="44" t="s">
        <v>96</v>
      </c>
      <c r="B8" s="63"/>
      <c r="C8" s="41"/>
      <c r="O8" s="40"/>
    </row>
    <row r="9" spans="1:21" ht="24" customHeight="1" thickBot="1">
      <c r="A9" s="44" t="s">
        <v>98</v>
      </c>
      <c r="B9" s="63"/>
      <c r="C9" s="41"/>
      <c r="O9" s="40"/>
    </row>
    <row r="10" spans="1:21" ht="24" customHeight="1">
      <c r="C10" s="41"/>
      <c r="O10" s="40"/>
    </row>
    <row r="11" spans="1:21" ht="30.75" customHeight="1" thickBot="1">
      <c r="A11" s="47" t="s">
        <v>77</v>
      </c>
      <c r="B11" s="47"/>
      <c r="D11" s="48" t="s">
        <v>83</v>
      </c>
      <c r="E11" s="48" t="s">
        <v>84</v>
      </c>
      <c r="F11" s="48" t="s">
        <v>90</v>
      </c>
      <c r="G11" s="48" t="s">
        <v>85</v>
      </c>
      <c r="H11" s="48" t="s">
        <v>89</v>
      </c>
      <c r="I11" s="48" t="s">
        <v>86</v>
      </c>
      <c r="J11" s="48" t="s">
        <v>87</v>
      </c>
      <c r="K11" s="48" t="s">
        <v>88</v>
      </c>
      <c r="O11" s="40"/>
    </row>
    <row r="12" spans="1:21" ht="67" customHeight="1">
      <c r="A12" s="62" t="s">
        <v>97</v>
      </c>
      <c r="B12" s="61" t="s">
        <v>94</v>
      </c>
      <c r="C12" s="64" t="s">
        <v>106</v>
      </c>
      <c r="D12" s="68" t="s">
        <v>100</v>
      </c>
      <c r="E12" s="67" t="s">
        <v>99</v>
      </c>
      <c r="F12" s="67" t="s">
        <v>101</v>
      </c>
      <c r="G12" s="67" t="s">
        <v>102</v>
      </c>
      <c r="H12" s="67" t="s">
        <v>103</v>
      </c>
      <c r="I12" s="67" t="s">
        <v>104</v>
      </c>
      <c r="J12" s="67" t="s">
        <v>105</v>
      </c>
      <c r="K12" s="68" t="s">
        <v>107</v>
      </c>
      <c r="O12" s="49"/>
      <c r="P12" s="49"/>
    </row>
    <row r="13" spans="1:21" ht="28.5" customHeight="1">
      <c r="A13" s="73"/>
      <c r="B13" s="74"/>
      <c r="C13" s="50" t="s">
        <v>23</v>
      </c>
      <c r="D13" s="69"/>
      <c r="E13" s="69"/>
      <c r="F13" s="69"/>
      <c r="G13" s="51">
        <f>(D13+E13)*0.15</f>
        <v>0</v>
      </c>
      <c r="H13" s="51">
        <f t="shared" ref="H13:H18" si="0">SUM(D13:G13)</f>
        <v>0</v>
      </c>
      <c r="I13" s="52">
        <f>IF(A6="RIA",IF(C13="PRO",LOOKUP(N5,O5:P7),IF(C13="SME",LOOKUP(N6,O5:P7),P7)),IF(C13="PRO",LOOKUP(N5,O5:Q7),IF(C13="SME",LOOKUP(N6,O5:Q7),Q7)))</f>
        <v>0.35</v>
      </c>
      <c r="J13" s="53">
        <f t="shared" ref="J13:J22" si="1">H13*I13</f>
        <v>0</v>
      </c>
      <c r="K13" s="71">
        <f t="shared" ref="K13:K22" si="2">J13</f>
        <v>0</v>
      </c>
      <c r="O13" s="40"/>
    </row>
    <row r="14" spans="1:21" ht="21.4" customHeight="1">
      <c r="A14" s="73"/>
      <c r="B14" s="74"/>
      <c r="C14" s="50" t="s">
        <v>23</v>
      </c>
      <c r="D14" s="69"/>
      <c r="E14" s="69"/>
      <c r="F14" s="69"/>
      <c r="G14" s="51">
        <f t="shared" ref="G14:G22" si="3">(D14+E14)*0.15</f>
        <v>0</v>
      </c>
      <c r="H14" s="51">
        <f t="shared" si="0"/>
        <v>0</v>
      </c>
      <c r="I14" s="52">
        <f>IF(A6="RIA",IF(C14="PRO",LOOKUP(N5,O5:P7),IF(C14="SME",LOOKUP(N6,O5:P7),P7)),IF(C14="PRO",LOOKUP(N5,O5:Q7),IF(C14="SME",LOOKUP(N6,O5:Q7),Q7)))</f>
        <v>0.35</v>
      </c>
      <c r="J14" s="53">
        <f t="shared" si="1"/>
        <v>0</v>
      </c>
      <c r="K14" s="71">
        <f t="shared" si="2"/>
        <v>0</v>
      </c>
    </row>
    <row r="15" spans="1:21" ht="21.4" customHeight="1">
      <c r="A15" s="73"/>
      <c r="B15" s="74"/>
      <c r="C15" s="50" t="s">
        <v>23</v>
      </c>
      <c r="D15" s="69"/>
      <c r="E15" s="69"/>
      <c r="F15" s="69"/>
      <c r="G15" s="51">
        <f t="shared" si="3"/>
        <v>0</v>
      </c>
      <c r="H15" s="51">
        <f t="shared" si="0"/>
        <v>0</v>
      </c>
      <c r="I15" s="52">
        <f>IF(A6="RIA",IF(C15="PRO",LOOKUP(N5,O5:P7),IF(C15="SME",LOOKUP(N6,O5:P7),P7)),IF(C15="PRO",LOOKUP(N5,O5:Q7),IF(C15="SME",LOOKUP(N6,O5:Q7),Q7)))</f>
        <v>0.35</v>
      </c>
      <c r="J15" s="53">
        <f t="shared" si="1"/>
        <v>0</v>
      </c>
      <c r="K15" s="71">
        <f t="shared" si="2"/>
        <v>0</v>
      </c>
      <c r="O15" s="40"/>
    </row>
    <row r="16" spans="1:21" ht="21.4" customHeight="1">
      <c r="A16" s="73"/>
      <c r="B16" s="74"/>
      <c r="C16" s="50" t="s">
        <v>23</v>
      </c>
      <c r="D16" s="69"/>
      <c r="E16" s="69"/>
      <c r="F16" s="69"/>
      <c r="G16" s="51">
        <f t="shared" ref="G16:G17" si="4">(D16+E16)*0.15</f>
        <v>0</v>
      </c>
      <c r="H16" s="51">
        <f t="shared" ref="H16:H17" si="5">SUM(D16:G16)</f>
        <v>0</v>
      </c>
      <c r="I16" s="52">
        <f>IF(A6="RIA",IF(C16="PRO",LOOKUP(N5,O5:P7),IF(C16="SME",LOOKUP(N6,O5:P7),P7)),IF(C16="PRO",LOOKUP(N5,O5:Q7),IF(C16="SME",LOOKUP(N6,O5:Q7),Q7)))</f>
        <v>0.35</v>
      </c>
      <c r="J16" s="53">
        <f t="shared" ref="J16:J17" si="6">H16*I16</f>
        <v>0</v>
      </c>
      <c r="K16" s="71">
        <f t="shared" ref="K16:K17" si="7">J16</f>
        <v>0</v>
      </c>
    </row>
    <row r="17" spans="1:15" ht="21.4" customHeight="1">
      <c r="A17" s="73"/>
      <c r="B17" s="74"/>
      <c r="C17" s="50" t="s">
        <v>24</v>
      </c>
      <c r="D17" s="69"/>
      <c r="E17" s="69"/>
      <c r="F17" s="69"/>
      <c r="G17" s="51">
        <f t="shared" si="4"/>
        <v>0</v>
      </c>
      <c r="H17" s="51">
        <f t="shared" si="5"/>
        <v>0</v>
      </c>
      <c r="I17" s="52">
        <f>IF(A6="RIA",IF(C17="PRO",LOOKUP(N5,O5:P7),IF(C17="SME",LOOKUP(N6,O5:P7),P7)),IF(C17="PRO",LOOKUP(N5,O5:Q7),IF(C17="SME",LOOKUP(N6,O5:Q7),Q7)))</f>
        <v>0.3</v>
      </c>
      <c r="J17" s="53">
        <f t="shared" si="6"/>
        <v>0</v>
      </c>
      <c r="K17" s="71">
        <f t="shared" si="7"/>
        <v>0</v>
      </c>
    </row>
    <row r="18" spans="1:15" ht="21.4" customHeight="1">
      <c r="A18" s="73"/>
      <c r="B18" s="74"/>
      <c r="C18" s="50" t="s">
        <v>24</v>
      </c>
      <c r="D18" s="69"/>
      <c r="E18" s="69"/>
      <c r="F18" s="69"/>
      <c r="G18" s="51">
        <f t="shared" si="3"/>
        <v>0</v>
      </c>
      <c r="H18" s="51">
        <f t="shared" si="0"/>
        <v>0</v>
      </c>
      <c r="I18" s="52">
        <f>IF(A6="RIA",IF(C18="PRO",LOOKUP(N5,O5:P7),IF(C18="SME",LOOKUP(N6,O5:P7),P7)),IF(C18="PRO",LOOKUP(N5,O5:Q7),IF(C18="SME",LOOKUP(N6,O5:Q7),Q7)))</f>
        <v>0.3</v>
      </c>
      <c r="J18" s="53">
        <f t="shared" si="1"/>
        <v>0</v>
      </c>
      <c r="K18" s="71">
        <f t="shared" si="2"/>
        <v>0</v>
      </c>
    </row>
    <row r="19" spans="1:15" ht="21.4" customHeight="1">
      <c r="A19" s="73"/>
      <c r="B19" s="74"/>
      <c r="C19" s="50" t="s">
        <v>24</v>
      </c>
      <c r="D19" s="69"/>
      <c r="E19" s="69"/>
      <c r="F19" s="69"/>
      <c r="G19" s="51">
        <f t="shared" ref="G19:G21" si="8">(D19+E19)*0.15</f>
        <v>0</v>
      </c>
      <c r="H19" s="51">
        <f t="shared" ref="H19" si="9">SUM(D19:G19)</f>
        <v>0</v>
      </c>
      <c r="I19" s="52">
        <f>IF(A6="RIA",IF(C19="PRO",LOOKUP(N5,O5:P7),IF(C19="SME",LOOKUP(N6,O5:P7),P7)),IF(C19="PRO",LOOKUP(N5,O5:Q7),IF(C19="SME",LOOKUP(N6,O5:Q7),Q7)))</f>
        <v>0.3</v>
      </c>
      <c r="J19" s="53">
        <f t="shared" ref="J19:J21" si="10">H19*I19</f>
        <v>0</v>
      </c>
      <c r="K19" s="71">
        <f t="shared" ref="K19:K21" si="11">J19</f>
        <v>0</v>
      </c>
    </row>
    <row r="20" spans="1:15" ht="21.4" customHeight="1">
      <c r="A20" s="73"/>
      <c r="B20" s="74"/>
      <c r="C20" s="50" t="s">
        <v>24</v>
      </c>
      <c r="D20" s="69"/>
      <c r="E20" s="69"/>
      <c r="F20" s="69"/>
      <c r="G20" s="51">
        <f t="shared" ref="G20" si="12">(D20+E20)*0.15</f>
        <v>0</v>
      </c>
      <c r="H20" s="51">
        <f t="shared" ref="H20" si="13">SUM(D20:G20)</f>
        <v>0</v>
      </c>
      <c r="I20" s="52">
        <f>IF(A6="RIA",IF(C20="PRO",LOOKUP(N5,O5:P7),IF(C20="SME",LOOKUP(N6,O5:P7),P7)),IF(C20="PRO",LOOKUP(N5,O5:Q7),IF(C20="SME",LOOKUP(N6,O5:Q7),Q7)))</f>
        <v>0.3</v>
      </c>
      <c r="J20" s="53">
        <f t="shared" ref="J20" si="14">H20*I20</f>
        <v>0</v>
      </c>
      <c r="K20" s="71">
        <f t="shared" ref="K20" si="15">J20</f>
        <v>0</v>
      </c>
    </row>
    <row r="21" spans="1:15" ht="21.4" customHeight="1">
      <c r="A21" s="73"/>
      <c r="B21" s="74"/>
      <c r="C21" s="50" t="s">
        <v>22</v>
      </c>
      <c r="D21" s="69"/>
      <c r="E21" s="69"/>
      <c r="F21" s="69"/>
      <c r="G21" s="51">
        <f t="shared" si="8"/>
        <v>0</v>
      </c>
      <c r="H21" s="51">
        <f t="shared" ref="H21" si="16">SUM(D21:G21)</f>
        <v>0</v>
      </c>
      <c r="I21" s="52">
        <f>IF(A6="RIA",IF(C21="PRO",LOOKUP(N5,O5:P7),IF(C21="SME",LOOKUP(N6,O5:P7),P7)),IF(C21="PRO",LOOKUP(N5,O5:Q7),IF(C21="SME",LOOKUP(N6,O5:Q7),Q7)))</f>
        <v>0.1</v>
      </c>
      <c r="J21" s="53">
        <f t="shared" si="10"/>
        <v>0</v>
      </c>
      <c r="K21" s="71">
        <f t="shared" si="11"/>
        <v>0</v>
      </c>
    </row>
    <row r="22" spans="1:15" ht="21.4" customHeight="1" thickBot="1">
      <c r="A22" s="75"/>
      <c r="B22" s="76"/>
      <c r="C22" s="54" t="s">
        <v>22</v>
      </c>
      <c r="D22" s="70"/>
      <c r="E22" s="70"/>
      <c r="F22" s="70"/>
      <c r="G22" s="55">
        <f t="shared" si="3"/>
        <v>0</v>
      </c>
      <c r="H22" s="55">
        <f t="shared" ref="H22" si="17">SUM(D22:G22)</f>
        <v>0</v>
      </c>
      <c r="I22" s="56">
        <f>IF(A6="RIA",IF(C22="PRO",LOOKUP(N5,O5:P7),IF(C22="SME",LOOKUP(N6,O5:P7),P7)),IF(C22="PRO",LOOKUP(N5,O5:Q7),IF(C22="SME",LOOKUP(N6,O5:Q7),Q7)))</f>
        <v>0.1</v>
      </c>
      <c r="J22" s="57">
        <f t="shared" si="1"/>
        <v>0</v>
      </c>
      <c r="K22" s="72">
        <f t="shared" si="2"/>
        <v>0</v>
      </c>
    </row>
    <row r="24" spans="1:15" ht="36.5" customHeight="1">
      <c r="I24" s="60" t="s">
        <v>92</v>
      </c>
      <c r="J24" s="60"/>
      <c r="K24" s="58">
        <f>SUM(K13:K22)</f>
        <v>0</v>
      </c>
    </row>
    <row r="27" spans="1:15" ht="19.149999999999999" customHeight="1">
      <c r="A27" s="41"/>
      <c r="B27" s="41"/>
      <c r="C27" s="41"/>
      <c r="O27" s="40"/>
    </row>
    <row r="28" spans="1:15" ht="19.149999999999999" customHeight="1">
      <c r="A28" s="41"/>
      <c r="B28" s="41"/>
      <c r="C28" s="41"/>
      <c r="O28" s="40"/>
    </row>
    <row r="29" spans="1:15" ht="19.149999999999999" customHeight="1">
      <c r="A29" s="41"/>
      <c r="B29" s="41"/>
      <c r="C29" s="41"/>
      <c r="O29" s="40"/>
    </row>
    <row r="30" spans="1:15" ht="19.149999999999999" customHeight="1">
      <c r="A30" s="41"/>
      <c r="B30" s="41"/>
      <c r="C30" s="41"/>
      <c r="O30" s="40"/>
    </row>
    <row r="31" spans="1:15" ht="19.149999999999999" customHeight="1">
      <c r="A31" s="41"/>
      <c r="B31" s="41"/>
      <c r="C31" s="41"/>
      <c r="O31" s="40"/>
    </row>
    <row r="32" spans="1:15" ht="19.149999999999999" customHeight="1">
      <c r="A32" s="41"/>
      <c r="B32" s="41"/>
      <c r="C32" s="41"/>
      <c r="O32" s="40"/>
    </row>
    <row r="33" spans="1:15" ht="19.149999999999999" customHeight="1">
      <c r="A33" s="41"/>
      <c r="B33" s="41"/>
      <c r="C33" s="41"/>
      <c r="O33" s="40"/>
    </row>
    <row r="34" spans="1:15" ht="19.149999999999999" customHeight="1">
      <c r="A34" s="41"/>
      <c r="B34" s="41"/>
      <c r="C34" s="41"/>
      <c r="O34" s="40"/>
    </row>
    <row r="35" spans="1:15" ht="19.149999999999999" customHeight="1">
      <c r="A35" s="41"/>
      <c r="B35" s="41"/>
      <c r="C35" s="41"/>
      <c r="O35" s="40"/>
    </row>
    <row r="36" spans="1:15" ht="19.149999999999999" customHeight="1">
      <c r="A36" s="41"/>
      <c r="B36" s="41"/>
      <c r="C36" s="41"/>
      <c r="O36" s="40"/>
    </row>
    <row r="37" spans="1:15" ht="19.149999999999999" customHeight="1">
      <c r="A37" s="41"/>
      <c r="B37" s="41"/>
      <c r="C37" s="41"/>
      <c r="O37" s="40"/>
    </row>
    <row r="38" spans="1:15" ht="19.149999999999999" customHeight="1">
      <c r="A38" s="41"/>
      <c r="B38" s="41"/>
      <c r="C38" s="41"/>
      <c r="O38" s="40"/>
    </row>
    <row r="39" spans="1:15" ht="19.149999999999999" customHeight="1">
      <c r="A39" s="41"/>
      <c r="B39" s="41"/>
      <c r="C39" s="41"/>
      <c r="O39" s="40"/>
    </row>
    <row r="40" spans="1:15" ht="19.149999999999999" customHeight="1">
      <c r="A40" s="41"/>
      <c r="B40" s="41"/>
      <c r="C40" s="41"/>
      <c r="O40" s="40"/>
    </row>
    <row r="41" spans="1:15" ht="19.149999999999999" customHeight="1">
      <c r="A41" s="41"/>
      <c r="B41" s="41"/>
      <c r="C41" s="41"/>
      <c r="O41" s="40"/>
    </row>
    <row r="42" spans="1:15" ht="19.149999999999999" customHeight="1">
      <c r="A42" s="41"/>
      <c r="B42" s="41"/>
      <c r="C42" s="41"/>
      <c r="O42" s="40"/>
    </row>
    <row r="43" spans="1:15" ht="19.149999999999999" customHeight="1">
      <c r="A43" s="41"/>
      <c r="B43" s="41"/>
      <c r="C43" s="41"/>
      <c r="O43" s="40"/>
    </row>
    <row r="46" spans="1:15">
      <c r="O46" s="40"/>
    </row>
    <row r="47" spans="1:15">
      <c r="O47" s="40"/>
    </row>
    <row r="48" spans="1:15">
      <c r="O48" s="40"/>
    </row>
    <row r="49" spans="15:15">
      <c r="O49" s="40"/>
    </row>
    <row r="50" spans="15:15">
      <c r="O50" s="40"/>
    </row>
    <row r="51" spans="15:15">
      <c r="O51" s="40"/>
    </row>
    <row r="52" spans="15:15">
      <c r="O52" s="40"/>
    </row>
    <row r="53" spans="15:15">
      <c r="O53" s="40"/>
    </row>
    <row r="54" spans="15:15">
      <c r="O54" s="40"/>
    </row>
    <row r="55" spans="15:15">
      <c r="O55" s="40"/>
    </row>
    <row r="56" spans="15:15">
      <c r="O56" s="40"/>
    </row>
    <row r="57" spans="15:15">
      <c r="O57" s="40"/>
    </row>
    <row r="58" spans="15:15">
      <c r="O58" s="40"/>
    </row>
    <row r="59" spans="15:15">
      <c r="O59" s="40"/>
    </row>
    <row r="60" spans="15:15">
      <c r="O60" s="40"/>
    </row>
  </sheetData>
  <autoFilter ref="C13:C22" xr:uid="{00000000-0001-0000-0900-000000000000}"/>
  <mergeCells count="2">
    <mergeCell ref="N3:Q3"/>
    <mergeCell ref="I24:J24"/>
  </mergeCells>
  <pageMargins left="0.70866141732283472" right="0.70866141732283472" top="0.78740157480314965" bottom="0.78740157480314965" header="0.31496062992125984" footer="0.31496062992125984"/>
  <pageSetup paperSize="9" scale="54" fitToHeight="0" orientation="landscape" r:id="rId1"/>
  <headerFooter>
    <oddHeader>&amp;L&amp;G</oddHeader>
    <oddFooter>&amp;L&amp;F&amp;R&amp;P/&amp;N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303" yWindow="785" count="1">
        <x14:dataValidation type="list" allowBlank="1" showInputMessage="1" showErrorMessage="1" prompt="Please use drop down (arrow on the right) menu to select organisation category" xr:uid="{473209F4-9965-4590-AE91-ABD53697221B}">
          <x14:formula1>
            <xm:f>Ref!$A$2:$A$4</xm:f>
          </x14:formula1>
          <xm:sqref>C13:C22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1:Z1000"/>
  <sheetViews>
    <sheetView zoomScale="80" zoomScaleNormal="80" workbookViewId="0">
      <selection activeCell="AC30" sqref="AC30"/>
    </sheetView>
  </sheetViews>
  <sheetFormatPr baseColWidth="10" defaultColWidth="14.453125" defaultRowHeight="15" customHeight="1"/>
  <cols>
    <col min="1" max="2" width="9.26953125" style="3" customWidth="1"/>
    <col min="3" max="3" width="45.7265625" style="3" customWidth="1"/>
    <col min="4" max="5" width="9.26953125" style="3" customWidth="1"/>
    <col min="6" max="6" width="12.26953125" style="3" customWidth="1"/>
    <col min="7" max="7" width="11.26953125" style="3" customWidth="1"/>
    <col min="8" max="8" width="15.26953125" style="3" customWidth="1"/>
    <col min="9" max="9" width="16.7265625" style="3" customWidth="1"/>
    <col min="10" max="10" width="12.7265625" style="3" customWidth="1"/>
    <col min="11" max="11" width="9.453125" style="3" customWidth="1"/>
    <col min="12" max="12" width="16.54296875" style="3" customWidth="1"/>
    <col min="13" max="13" width="10.7265625" style="3" customWidth="1"/>
    <col min="14" max="15" width="9.26953125" style="3" customWidth="1"/>
    <col min="16" max="16" width="12" style="3" customWidth="1"/>
    <col min="17" max="17" width="2.453125" style="3" customWidth="1"/>
    <col min="18" max="18" width="9.7265625" style="3" customWidth="1"/>
    <col min="19" max="20" width="9.26953125" style="3" customWidth="1"/>
    <col min="21" max="21" width="10.453125" style="3" customWidth="1"/>
    <col min="22" max="22" width="14.7265625" style="3" customWidth="1"/>
    <col min="23" max="24" width="9.26953125" style="3" customWidth="1"/>
    <col min="25" max="25" width="10.7265625" style="3" customWidth="1"/>
    <col min="26" max="26" width="9.26953125" style="3" customWidth="1"/>
    <col min="27" max="16384" width="14.453125" style="3"/>
  </cols>
  <sheetData>
    <row r="1" spans="3:26" ht="36">
      <c r="C1" s="30" t="s">
        <v>64</v>
      </c>
      <c r="R1" s="4" t="s">
        <v>26</v>
      </c>
      <c r="U1" s="3">
        <v>1.0767</v>
      </c>
    </row>
    <row r="2" spans="3:26" ht="14.5">
      <c r="F2" s="5" t="s">
        <v>27</v>
      </c>
      <c r="R2" s="5" t="s">
        <v>28</v>
      </c>
    </row>
    <row r="3" spans="3:26" ht="15.5">
      <c r="L3" s="6" t="s">
        <v>29</v>
      </c>
      <c r="P3" s="7" t="s">
        <v>30</v>
      </c>
      <c r="U3" s="8" t="s">
        <v>31</v>
      </c>
      <c r="Y3" s="9" t="s">
        <v>32</v>
      </c>
    </row>
    <row r="4" spans="3:26" ht="14.5"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10" t="s">
        <v>9</v>
      </c>
      <c r="M4" s="6" t="s">
        <v>10</v>
      </c>
      <c r="N4" s="6" t="s">
        <v>33</v>
      </c>
      <c r="O4" s="6" t="s">
        <v>11</v>
      </c>
      <c r="P4" s="6" t="s">
        <v>12</v>
      </c>
      <c r="Q4" s="6"/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</row>
    <row r="5" spans="3:26" ht="63">
      <c r="C5" s="6" t="s">
        <v>34</v>
      </c>
      <c r="D5" s="6" t="s">
        <v>0</v>
      </c>
      <c r="E5" s="7" t="s">
        <v>35</v>
      </c>
      <c r="F5" s="11" t="s">
        <v>1</v>
      </c>
      <c r="G5" s="11" t="s">
        <v>2</v>
      </c>
      <c r="H5" s="11" t="s">
        <v>36</v>
      </c>
      <c r="I5" s="11" t="s">
        <v>37</v>
      </c>
      <c r="J5" s="11" t="s">
        <v>38</v>
      </c>
      <c r="K5" s="11" t="s">
        <v>39</v>
      </c>
      <c r="L5" s="12" t="s">
        <v>40</v>
      </c>
      <c r="M5" s="11" t="s">
        <v>41</v>
      </c>
      <c r="N5" s="11" t="s">
        <v>42</v>
      </c>
      <c r="O5" s="11" t="s">
        <v>43</v>
      </c>
      <c r="P5" s="11" t="s">
        <v>44</v>
      </c>
      <c r="Q5" s="12"/>
      <c r="R5" s="13" t="s">
        <v>45</v>
      </c>
      <c r="S5" s="13" t="s">
        <v>46</v>
      </c>
      <c r="T5" s="13" t="s">
        <v>47</v>
      </c>
      <c r="U5" s="11" t="s">
        <v>48</v>
      </c>
      <c r="V5" s="11" t="s">
        <v>49</v>
      </c>
      <c r="W5" s="13" t="s">
        <v>50</v>
      </c>
      <c r="X5" s="11" t="s">
        <v>51</v>
      </c>
      <c r="Y5" s="11" t="s">
        <v>52</v>
      </c>
    </row>
    <row r="6" spans="3:26" ht="14.5">
      <c r="C6" s="14" t="s">
        <v>65</v>
      </c>
      <c r="D6" s="6" t="s">
        <v>53</v>
      </c>
      <c r="E6" s="3" t="s">
        <v>23</v>
      </c>
      <c r="F6" s="1" t="e">
        <f>#REF!</f>
        <v>#REF!</v>
      </c>
      <c r="G6" s="2" t="e">
        <f>#REF!</f>
        <v>#REF!</v>
      </c>
      <c r="H6" s="2" t="e">
        <f>#REF!</f>
        <v>#REF!</v>
      </c>
      <c r="I6" s="15">
        <v>0</v>
      </c>
      <c r="J6" s="15">
        <v>0</v>
      </c>
      <c r="K6" s="31" t="e">
        <f>(F6+G6-J6)*0.25</f>
        <v>#REF!</v>
      </c>
      <c r="L6" s="16">
        <v>0</v>
      </c>
      <c r="M6" s="31" t="e">
        <f>F6+G6+H6+I6+K6+L6</f>
        <v>#REF!</v>
      </c>
      <c r="N6" s="17">
        <v>0.35</v>
      </c>
      <c r="O6" s="31" t="e">
        <f t="shared" ref="O6:O8" si="0">M6*N6</f>
        <v>#REF!</v>
      </c>
      <c r="P6" s="32" t="e">
        <f>O6</f>
        <v>#REF!</v>
      </c>
      <c r="Q6" s="18"/>
      <c r="R6" s="15" t="e">
        <f>F6*U1</f>
        <v>#REF!</v>
      </c>
      <c r="S6" s="15" t="e">
        <f>G6*U1</f>
        <v>#REF!</v>
      </c>
      <c r="T6" s="15" t="e">
        <f>H6*U1</f>
        <v>#REF!</v>
      </c>
      <c r="U6" s="31" t="e">
        <f>0.15*R6</f>
        <v>#REF!</v>
      </c>
      <c r="V6" s="31" t="e">
        <f>(R6+S6+T6+U6)</f>
        <v>#REF!</v>
      </c>
      <c r="W6" s="19">
        <v>0.35</v>
      </c>
      <c r="X6" s="31" t="e">
        <f>V6*W6</f>
        <v>#REF!</v>
      </c>
      <c r="Y6" s="32" t="e">
        <f>X6</f>
        <v>#REF!</v>
      </c>
      <c r="Z6" s="3" t="e">
        <f>Y6/1.0767</f>
        <v>#REF!</v>
      </c>
    </row>
    <row r="7" spans="3:26" ht="14.5">
      <c r="C7" s="14" t="s">
        <v>66</v>
      </c>
      <c r="D7" s="6" t="s">
        <v>53</v>
      </c>
      <c r="E7" s="3" t="s">
        <v>24</v>
      </c>
      <c r="F7" s="1" t="e">
        <f>#REF!+#REF!</f>
        <v>#REF!</v>
      </c>
      <c r="G7" s="2" t="e">
        <f>#REF!</f>
        <v>#REF!</v>
      </c>
      <c r="H7" s="2" t="e">
        <f>#REF!</f>
        <v>#REF!</v>
      </c>
      <c r="I7" s="34"/>
      <c r="J7" s="15">
        <v>0</v>
      </c>
      <c r="K7" s="31" t="e">
        <f>(F7+G7-J7)*0.25</f>
        <v>#REF!</v>
      </c>
      <c r="L7" s="16">
        <v>0</v>
      </c>
      <c r="M7" s="31" t="e">
        <f>F7+G7+H7+I7+K7+L7</f>
        <v>#REF!</v>
      </c>
      <c r="N7" s="17">
        <v>0.25</v>
      </c>
      <c r="O7" s="31" t="e">
        <f t="shared" si="0"/>
        <v>#REF!</v>
      </c>
      <c r="P7" s="32" t="e">
        <f t="shared" ref="P7:P8" si="1">O7</f>
        <v>#REF!</v>
      </c>
      <c r="Q7" s="16"/>
      <c r="R7" s="15" t="e">
        <f>#REF!*U1</f>
        <v>#REF!</v>
      </c>
      <c r="S7" s="34" t="e">
        <f>G7*U1</f>
        <v>#REF!</v>
      </c>
      <c r="T7" s="15" t="e">
        <f>#REF!*U1</f>
        <v>#REF!</v>
      </c>
      <c r="U7" s="31" t="e">
        <f t="shared" ref="U7:U8" si="2">0.15*R7</f>
        <v>#REF!</v>
      </c>
      <c r="V7" s="31" t="e">
        <f t="shared" ref="V7:V8" si="3">(R7+S7+T7+U7)</f>
        <v>#REF!</v>
      </c>
      <c r="W7" s="19">
        <v>0.25</v>
      </c>
      <c r="X7" s="31" t="e">
        <f t="shared" ref="X7:X8" si="4">V7*W7</f>
        <v>#REF!</v>
      </c>
      <c r="Y7" s="32" t="e">
        <f t="shared" ref="Y7:Y8" si="5">X7</f>
        <v>#REF!</v>
      </c>
      <c r="Z7" s="3" t="e">
        <f>Y7/1.0767</f>
        <v>#REF!</v>
      </c>
    </row>
    <row r="8" spans="3:26" ht="14.5">
      <c r="C8" s="14" t="s">
        <v>67</v>
      </c>
      <c r="D8" s="6" t="s">
        <v>53</v>
      </c>
      <c r="E8" s="3" t="s">
        <v>22</v>
      </c>
      <c r="F8" s="1" t="e">
        <f>#REF!</f>
        <v>#REF!</v>
      </c>
      <c r="G8" s="2" t="e">
        <f>#REF!</f>
        <v>#REF!</v>
      </c>
      <c r="H8" s="2" t="e">
        <f>#REF!</f>
        <v>#REF!</v>
      </c>
      <c r="I8" s="15">
        <v>0</v>
      </c>
      <c r="J8" s="15">
        <v>0</v>
      </c>
      <c r="K8" s="31" t="e">
        <f>(F8+G8-J8)*0.25</f>
        <v>#REF!</v>
      </c>
      <c r="L8" s="16"/>
      <c r="M8" s="31" t="e">
        <f>F8+G8+H8+I8+K8+L8</f>
        <v>#REF!</v>
      </c>
      <c r="N8" s="17">
        <v>0.2</v>
      </c>
      <c r="O8" s="31" t="e">
        <f t="shared" si="0"/>
        <v>#REF!</v>
      </c>
      <c r="P8" s="32" t="e">
        <f t="shared" si="1"/>
        <v>#REF!</v>
      </c>
      <c r="Q8" s="16"/>
      <c r="R8" s="15" t="e">
        <f>F8*U1</f>
        <v>#REF!</v>
      </c>
      <c r="S8" s="15" t="e">
        <f>G8*U1</f>
        <v>#REF!</v>
      </c>
      <c r="T8" s="34" t="e">
        <f>H8*U1</f>
        <v>#REF!</v>
      </c>
      <c r="U8" s="31" t="e">
        <f t="shared" si="2"/>
        <v>#REF!</v>
      </c>
      <c r="V8" s="31" t="e">
        <f t="shared" si="3"/>
        <v>#REF!</v>
      </c>
      <c r="W8" s="19">
        <v>0.1</v>
      </c>
      <c r="X8" s="31" t="e">
        <f t="shared" si="4"/>
        <v>#REF!</v>
      </c>
      <c r="Y8" s="32" t="e">
        <f t="shared" si="5"/>
        <v>#REF!</v>
      </c>
      <c r="Z8" s="3" t="e">
        <f>Y8/1.0767</f>
        <v>#REF!</v>
      </c>
    </row>
    <row r="9" spans="3:26" ht="14.5">
      <c r="C9" s="7"/>
      <c r="D9" s="6"/>
      <c r="F9" s="15"/>
      <c r="G9" s="15"/>
      <c r="H9" s="15"/>
      <c r="I9" s="15"/>
      <c r="J9" s="15"/>
      <c r="K9" s="31"/>
      <c r="L9" s="16"/>
      <c r="M9" s="31"/>
      <c r="N9" s="17" t="s">
        <v>21</v>
      </c>
      <c r="O9" s="31"/>
      <c r="P9" s="32"/>
      <c r="Q9" s="16"/>
      <c r="R9" s="15"/>
      <c r="S9" s="15"/>
      <c r="T9" s="15"/>
      <c r="U9" s="31"/>
      <c r="V9" s="31"/>
      <c r="W9" s="19"/>
      <c r="X9" s="31"/>
      <c r="Y9" s="32"/>
    </row>
    <row r="10" spans="3:26" ht="14.5">
      <c r="C10" s="7"/>
      <c r="D10" s="6"/>
      <c r="F10" s="20"/>
      <c r="G10" s="20"/>
      <c r="H10" s="15"/>
      <c r="I10" s="15"/>
      <c r="J10" s="15"/>
      <c r="K10" s="31"/>
      <c r="L10" s="16"/>
      <c r="M10" s="31"/>
      <c r="N10" s="17"/>
      <c r="O10" s="31"/>
      <c r="P10" s="32"/>
      <c r="Q10" s="16"/>
      <c r="R10" s="15"/>
      <c r="S10" s="20"/>
      <c r="T10" s="15"/>
      <c r="U10" s="31"/>
      <c r="V10" s="31"/>
      <c r="W10" s="19"/>
      <c r="X10" s="31"/>
      <c r="Y10" s="32"/>
    </row>
    <row r="11" spans="3:26" ht="14.5">
      <c r="C11" s="7"/>
      <c r="O11" s="21" t="s">
        <v>54</v>
      </c>
      <c r="P11" s="33" t="e">
        <f>SUM(P6:P10)</f>
        <v>#REF!</v>
      </c>
      <c r="X11" s="21" t="s">
        <v>55</v>
      </c>
      <c r="Y11" s="33" t="e">
        <f>SUM(Y6:Y10)</f>
        <v>#REF!</v>
      </c>
    </row>
    <row r="12" spans="3:26" ht="14.5">
      <c r="L12" s="23"/>
      <c r="X12" s="24"/>
      <c r="Y12" s="22"/>
    </row>
    <row r="13" spans="3:26" ht="14.5">
      <c r="L13" s="21"/>
      <c r="M13" s="22"/>
      <c r="U13" s="21" t="s">
        <v>56</v>
      </c>
      <c r="V13" s="22" t="e">
        <f>SUM(V7:V10)</f>
        <v>#REF!</v>
      </c>
      <c r="W13" s="21"/>
      <c r="X13" s="23"/>
    </row>
    <row r="14" spans="3:26" ht="14.5">
      <c r="J14" s="25"/>
      <c r="L14" s="21"/>
      <c r="M14" s="23"/>
      <c r="U14" s="21" t="s">
        <v>57</v>
      </c>
      <c r="V14" s="23" t="e">
        <f>V6</f>
        <v>#REF!</v>
      </c>
      <c r="W14" s="21"/>
      <c r="X14" s="23"/>
    </row>
    <row r="15" spans="3:26" ht="14.5"/>
    <row r="16" spans="3:26" ht="14.5">
      <c r="J16" s="14" t="s">
        <v>58</v>
      </c>
      <c r="N16" s="26" t="s">
        <v>59</v>
      </c>
    </row>
    <row r="17" ht="14.5"/>
    <row r="18" ht="14.5"/>
    <row r="19" ht="14.5"/>
    <row r="20" ht="14.5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2:25" ht="15.75" customHeight="1">
      <c r="V33" s="27" t="s">
        <v>60</v>
      </c>
    </row>
    <row r="34" spans="22:25" ht="15.75" customHeight="1"/>
    <row r="35" spans="22:25" ht="15.75" customHeight="1"/>
    <row r="36" spans="22:25" ht="15.75" customHeight="1">
      <c r="W36" s="3" t="s">
        <v>61</v>
      </c>
      <c r="Y36" s="3" t="s">
        <v>62</v>
      </c>
    </row>
    <row r="37" spans="22:25" ht="15.75" customHeight="1">
      <c r="V37" s="28" t="s">
        <v>63</v>
      </c>
    </row>
    <row r="38" spans="22:25" ht="15.75" customHeight="1"/>
    <row r="39" spans="22:25" ht="15.75" customHeight="1"/>
    <row r="40" spans="22:25" ht="15.75" customHeight="1">
      <c r="V40" s="28" t="s">
        <v>63</v>
      </c>
    </row>
    <row r="41" spans="22:25" ht="15.75" customHeight="1"/>
    <row r="42" spans="22:25" ht="15.75" customHeight="1"/>
    <row r="43" spans="22:25" ht="15.75" customHeight="1">
      <c r="V43" s="28" t="s">
        <v>63</v>
      </c>
    </row>
    <row r="44" spans="22:25" ht="15.75" customHeight="1"/>
    <row r="45" spans="22:25" ht="15.75" customHeight="1"/>
    <row r="46" spans="22:25" ht="15.75" customHeight="1"/>
    <row r="47" spans="22:25" ht="15.75" customHeight="1"/>
    <row r="48" spans="22:25" ht="15.75" customHeight="1">
      <c r="V48" s="28" t="s">
        <v>63</v>
      </c>
    </row>
    <row r="49" spans="10:22" ht="15.75" customHeight="1"/>
    <row r="50" spans="10:22" ht="15.75" customHeight="1"/>
    <row r="51" spans="10:22" ht="15.75" customHeight="1"/>
    <row r="52" spans="10:22" ht="15.75" customHeight="1"/>
    <row r="53" spans="10:22" ht="15.75" customHeight="1">
      <c r="V53" s="28" t="s">
        <v>63</v>
      </c>
    </row>
    <row r="54" spans="10:22" ht="15.75" customHeight="1"/>
    <row r="55" spans="10:22" ht="15.75" customHeight="1"/>
    <row r="56" spans="10:22" ht="15.75" customHeight="1"/>
    <row r="57" spans="10:22" ht="15.75" customHeight="1">
      <c r="J57" s="29"/>
      <c r="V57" s="7"/>
    </row>
    <row r="58" spans="10:22" ht="15.75" customHeight="1"/>
    <row r="59" spans="10:22" ht="15.75" customHeight="1"/>
    <row r="60" spans="10:22" ht="15.75" customHeight="1"/>
    <row r="61" spans="10:22" ht="15.75" customHeight="1"/>
    <row r="62" spans="10:22" ht="15.75" customHeight="1"/>
    <row r="63" spans="10:22" ht="15.75" customHeight="1">
      <c r="V63" s="28" t="s">
        <v>63</v>
      </c>
    </row>
    <row r="64" spans="10:22" ht="15.75" customHeight="1"/>
    <row r="65" spans="22:22" ht="15.75" customHeight="1"/>
    <row r="66" spans="22:22" ht="15.75" customHeight="1"/>
    <row r="67" spans="22:22" ht="15.75" customHeight="1"/>
    <row r="68" spans="22:22" ht="15.75" customHeight="1"/>
    <row r="69" spans="22:22" ht="15.75" customHeight="1"/>
    <row r="70" spans="22:22" ht="15.75" customHeight="1"/>
    <row r="71" spans="22:22" ht="15.75" customHeight="1"/>
    <row r="72" spans="22:22" ht="15.75" customHeight="1"/>
    <row r="73" spans="22:22" ht="15.75" customHeight="1"/>
    <row r="74" spans="22:22" ht="15.75" customHeight="1">
      <c r="V74" s="28" t="s">
        <v>63</v>
      </c>
    </row>
    <row r="75" spans="22:22" ht="15.75" customHeight="1"/>
    <row r="76" spans="22:22" ht="15.75" customHeight="1"/>
    <row r="77" spans="22:22" ht="15.75" customHeight="1"/>
    <row r="78" spans="22:22" ht="15.75" customHeight="1">
      <c r="V78" s="28" t="s">
        <v>63</v>
      </c>
    </row>
    <row r="79" spans="22:22" ht="15.75" customHeight="1"/>
    <row r="80" spans="22:22" ht="15.75" customHeight="1"/>
    <row r="81" spans="22:22" ht="15.75" customHeight="1"/>
    <row r="82" spans="22:22" ht="15.75" customHeight="1"/>
    <row r="83" spans="22:22" ht="15.75" customHeight="1"/>
    <row r="84" spans="22:22" ht="15.75" customHeight="1"/>
    <row r="85" spans="22:22" ht="15.75" customHeight="1">
      <c r="V85" s="28" t="s">
        <v>63</v>
      </c>
    </row>
    <row r="86" spans="22:22" ht="15.75" customHeight="1"/>
    <row r="87" spans="22:22" ht="15.75" customHeight="1"/>
    <row r="88" spans="22:22" ht="15.75" customHeight="1"/>
    <row r="89" spans="22:22" ht="15.75" customHeight="1"/>
    <row r="90" spans="22:22" ht="15.75" customHeight="1"/>
    <row r="91" spans="22:22" ht="15.75" customHeight="1"/>
    <row r="92" spans="22:22" ht="15.75" customHeight="1"/>
    <row r="93" spans="22:22" ht="15.75" customHeight="1"/>
    <row r="94" spans="22:22" ht="15.75" customHeight="1"/>
    <row r="95" spans="22:22" ht="15.75" customHeight="1"/>
    <row r="96" spans="22:2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8740157480314965" bottom="0.78740157480314965" header="0.31496062992125984" footer="0.31496062992125984"/>
  <pageSetup paperSize="9" scale="3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22</xdr:col>
                    <xdr:colOff>190500</xdr:colOff>
                    <xdr:row>35</xdr:row>
                    <xdr:rowOff>133350</xdr:rowOff>
                  </from>
                  <to>
                    <xdr:col>24</xdr:col>
                    <xdr:colOff>476250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22</xdr:col>
                    <xdr:colOff>171450</xdr:colOff>
                    <xdr:row>38</xdr:row>
                    <xdr:rowOff>190500</xdr:rowOff>
                  </from>
                  <to>
                    <xdr:col>24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22</xdr:col>
                    <xdr:colOff>209550</xdr:colOff>
                    <xdr:row>41</xdr:row>
                    <xdr:rowOff>184150</xdr:rowOff>
                  </from>
                  <to>
                    <xdr:col>24</xdr:col>
                    <xdr:colOff>69850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22</xdr:col>
                    <xdr:colOff>184150</xdr:colOff>
                    <xdr:row>46</xdr:row>
                    <xdr:rowOff>184150</xdr:rowOff>
                  </from>
                  <to>
                    <xdr:col>24</xdr:col>
                    <xdr:colOff>57150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22</xdr:col>
                    <xdr:colOff>171450</xdr:colOff>
                    <xdr:row>52</xdr:row>
                    <xdr:rowOff>0</xdr:rowOff>
                  </from>
                  <to>
                    <xdr:col>24</xdr:col>
                    <xdr:colOff>38100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22</xdr:col>
                    <xdr:colOff>152400</xdr:colOff>
                    <xdr:row>62</xdr:row>
                    <xdr:rowOff>0</xdr:rowOff>
                  </from>
                  <to>
                    <xdr:col>24</xdr:col>
                    <xdr:colOff>19050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22</xdr:col>
                    <xdr:colOff>146050</xdr:colOff>
                    <xdr:row>73</xdr:row>
                    <xdr:rowOff>19050</xdr:rowOff>
                  </from>
                  <to>
                    <xdr:col>24</xdr:col>
                    <xdr:colOff>19050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22</xdr:col>
                    <xdr:colOff>152400</xdr:colOff>
                    <xdr:row>76</xdr:row>
                    <xdr:rowOff>184150</xdr:rowOff>
                  </from>
                  <to>
                    <xdr:col>24</xdr:col>
                    <xdr:colOff>19050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22</xdr:col>
                    <xdr:colOff>152400</xdr:colOff>
                    <xdr:row>84</xdr:row>
                    <xdr:rowOff>19050</xdr:rowOff>
                  </from>
                  <to>
                    <xdr:col>24</xdr:col>
                    <xdr:colOff>19050</xdr:colOff>
                    <xdr:row>85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A38B-CC99-4B22-895B-F3767EB0D0E2}">
  <dimension ref="A1:C14"/>
  <sheetViews>
    <sheetView workbookViewId="0">
      <selection activeCell="L22" sqref="L22"/>
    </sheetView>
  </sheetViews>
  <sheetFormatPr baseColWidth="10" defaultColWidth="8.7265625" defaultRowHeight="14.5"/>
  <cols>
    <col min="1" max="1" width="69" customWidth="1"/>
  </cols>
  <sheetData>
    <row r="1" spans="1:3">
      <c r="A1" s="35" t="s">
        <v>25</v>
      </c>
    </row>
    <row r="2" spans="1:3">
      <c r="A2" s="36" t="s">
        <v>24</v>
      </c>
    </row>
    <row r="3" spans="1:3">
      <c r="A3" s="36" t="s">
        <v>22</v>
      </c>
    </row>
    <row r="4" spans="1:3">
      <c r="A4" s="36" t="s">
        <v>23</v>
      </c>
    </row>
    <row r="8" spans="1:3">
      <c r="A8" t="s">
        <v>68</v>
      </c>
      <c r="B8" t="s">
        <v>69</v>
      </c>
      <c r="C8" t="s">
        <v>70</v>
      </c>
    </row>
    <row r="9" spans="1:3">
      <c r="A9" t="s">
        <v>74</v>
      </c>
      <c r="B9" s="37">
        <v>74</v>
      </c>
      <c r="C9" s="37">
        <f>B9*0.2259</f>
        <v>16.7166</v>
      </c>
    </row>
    <row r="10" spans="1:3">
      <c r="A10" t="s">
        <v>75</v>
      </c>
      <c r="B10" s="37">
        <v>74</v>
      </c>
      <c r="C10" s="37">
        <f t="shared" ref="C10:C14" si="0">B10*0.2259</f>
        <v>16.7166</v>
      </c>
    </row>
    <row r="11" spans="1:3">
      <c r="A11" t="s">
        <v>76</v>
      </c>
      <c r="B11" s="37">
        <v>74</v>
      </c>
      <c r="C11" s="37">
        <f t="shared" si="0"/>
        <v>16.7166</v>
      </c>
    </row>
    <row r="12" spans="1:3">
      <c r="A12" t="s">
        <v>71</v>
      </c>
      <c r="B12" s="37">
        <v>60</v>
      </c>
      <c r="C12" s="37">
        <f t="shared" si="0"/>
        <v>13.553999999999998</v>
      </c>
    </row>
    <row r="13" spans="1:3">
      <c r="A13" t="s">
        <v>72</v>
      </c>
      <c r="B13" s="37">
        <v>45</v>
      </c>
      <c r="C13" s="37">
        <f t="shared" si="0"/>
        <v>10.1655</v>
      </c>
    </row>
    <row r="14" spans="1:3">
      <c r="A14" t="s">
        <v>73</v>
      </c>
      <c r="B14" s="37">
        <v>40</v>
      </c>
      <c r="C14" s="37">
        <f t="shared" si="0"/>
        <v>9.0359999999999996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49564450DE54F949D6DA2FDEDA19C" ma:contentTypeVersion="9" ma:contentTypeDescription="Create a new document." ma:contentTypeScope="" ma:versionID="e8d502f2c7171374233026fae185ea5f">
  <xsd:schema xmlns:xsd="http://www.w3.org/2001/XMLSchema" xmlns:xs="http://www.w3.org/2001/XMLSchema" xmlns:p="http://schemas.microsoft.com/office/2006/metadata/properties" xmlns:ns2="17696d1b-0ca9-46a2-b6a8-8b26aedb513b" xmlns:ns3="810be6bf-d709-49a3-a30a-75e141f11245" targetNamespace="http://schemas.microsoft.com/office/2006/metadata/properties" ma:root="true" ma:fieldsID="3122a551bfd48b3acf0a07cb26c707d8" ns2:_="" ns3:_="">
    <xsd:import namespace="17696d1b-0ca9-46a2-b6a8-8b26aedb513b"/>
    <xsd:import namespace="810be6bf-d709-49a3-a30a-75e141f11245"/>
    <xsd:element name="properties">
      <xsd:complexType>
        <xsd:sequence>
          <xsd:element name="documentManagement">
            <xsd:complexType>
              <xsd:all>
                <xsd:element ref="ns2:Category"/>
                <xsd:element ref="ns2:Comment" minOccurs="0"/>
                <xsd:element ref="ns2:Doc_x002e__x0020_Type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96d1b-0ca9-46a2-b6a8-8b26aedb513b" elementFormDefault="qualified">
    <xsd:import namespace="http://schemas.microsoft.com/office/2006/documentManagement/types"/>
    <xsd:import namespace="http://schemas.microsoft.com/office/infopath/2007/PartnerControls"/>
    <xsd:element name="Category" ma:index="4" ma:displayName="Category" ma:internalName="Category" ma:readOnly="false">
      <xsd:simpleType>
        <xsd:restriction base="dms:Text">
          <xsd:maxLength value="255"/>
        </xsd:restriction>
      </xsd:simpleType>
    </xsd:element>
    <xsd:element name="Comment" ma:index="5" nillable="true" ma:displayName="Comment" ma:internalName="Comment" ma:readOnly="false">
      <xsd:simpleType>
        <xsd:restriction base="dms:Text">
          <xsd:maxLength value="255"/>
        </xsd:restriction>
      </xsd:simpleType>
    </xsd:element>
    <xsd:element name="Doc_x002e__x0020_Type" ma:index="6" ma:displayName="Document Type" ma:default="Memo" ma:format="Dropdown" ma:internalName="Doc_x002e__x0020_Type" ma:readOnly="false">
      <xsd:simpleType>
        <xsd:restriction base="dms:Choice">
          <xsd:enumeration value="Form"/>
          <xsd:enumeration value="Guideline"/>
          <xsd:enumeration value="Memo"/>
          <xsd:enumeration value="Presentation"/>
          <xsd:enumeration value="Template"/>
          <xsd:enumeration value="Other"/>
          <xsd:enumeration value="Ru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be6bf-d709-49a3-a30a-75e141f11245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17696d1b-0ca9-46a2-b6a8-8b26aedb513b" xsi:nil="true"/>
    <Doc_x002e__x0020_Type xmlns="17696d1b-0ca9-46a2-b6a8-8b26aedb513b">Template</Doc_x002e__x0020_Type>
    <Category xmlns="17696d1b-0ca9-46a2-b6a8-8b26aedb513b">KDT</Category>
    <_dlc_DocId xmlns="810be6bf-d709-49a3-a30a-75e141f11245">63NWZD6FWSNV-14-193</_dlc_DocId>
    <_dlc_DocIdUrl xmlns="810be6bf-d709-49a3-a30a-75e141f11245">
      <Url>https://sps3.csem.local/pmo/doc/_layouts/15/DocIdRedir.aspx?ID=63NWZD6FWSNV-14-193</Url>
      <Description>63NWZD6FWSNV-14-193</Description>
    </_dlc_DocIdUrl>
  </documentManagement>
</p:properties>
</file>

<file path=customXml/itemProps1.xml><?xml version="1.0" encoding="utf-8"?>
<ds:datastoreItem xmlns:ds="http://schemas.openxmlformats.org/officeDocument/2006/customXml" ds:itemID="{688D7F80-9FC8-44D6-B80C-79D4D65FA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56FDCC-8520-4AB3-8384-A4877EDA399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64D541-13D0-496E-8C80-905A9E895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696d1b-0ca9-46a2-b6a8-8b26aedb513b"/>
    <ds:schemaRef ds:uri="810be6bf-d709-49a3-a30a-75e141f11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24864E-A76C-4AF0-A2D4-363A143E24A9}">
  <ds:schemaRefs>
    <ds:schemaRef ds:uri="http://schemas.microsoft.com/office/2006/metadata/properties"/>
    <ds:schemaRef ds:uri="http://schemas.microsoft.com/office/infopath/2007/PartnerControls"/>
    <ds:schemaRef ds:uri="17696d1b-0ca9-46a2-b6a8-8b26aedb513b"/>
    <ds:schemaRef ds:uri="810be6bf-d709-49a3-a30a-75e141f112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KDT Calls 2023 Swiss Annex C</vt:lpstr>
      <vt:lpstr>Eligibility checks</vt:lpstr>
      <vt:lpstr>Ref</vt:lpstr>
      <vt:lpstr>categ</vt:lpstr>
      <vt:lpstr>'Eligibility checks'!Druckbereich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PortHP1SK</dc:creator>
  <cp:lastModifiedBy>Gut Andreas Innosuisse</cp:lastModifiedBy>
  <cp:lastPrinted>2020-02-12T15:48:42Z</cp:lastPrinted>
  <dcterms:created xsi:type="dcterms:W3CDTF">2017-03-28T10:16:57Z</dcterms:created>
  <dcterms:modified xsi:type="dcterms:W3CDTF">2023-01-25T09:22:03Z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0x0101003FD49564450DE54F949D6DA2FDEDA19C</vt:lpwstr>
  </property>
  <property fmtid="{D5CDD505-2E9C-101B-9397-08002B2CF9AE}" pid="3" name="_dlc_DocIdItemGuid">
    <vt:lpwstr>fefa8ad7-d78a-4396-a847-0e3b081a5466</vt:lpwstr>
  </property>
</Properties>
</file>